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営比較分析表\経営比較分析表\"/>
    </mc:Choice>
  </mc:AlternateContent>
  <workbookProtection workbookAlgorithmName="SHA-512" workbookHashValue="t10o8AvaaLKzIazPPb9mSEFPphEjAEjjPQ8fPJf1mRIOlxefcA+9FIBCXzEzOrBcUku99+xPFFweO8SGxDtzqQ==" workbookSaltValue="JR5vct7cRgiI3NFl3ozHy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<sst xmlns="http://schemas.openxmlformats.org/spreadsheetml/2006/main" count="262" uniqueCount="107">
  <si>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</si>
  <si>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</si>
  <si>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</si>
  <si>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</si>
  <si>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</si>
  <si>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</si>
  <si>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</si>
  <si>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</si>
  <si>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</si>
  <si>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</si>
  <si>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</si>
  <si>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</si>
  <si>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</si>
  <si>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</si>
  <si>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</si>
  <si>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</si>
  <si>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</si>
  <si>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</si>
  <si>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</si>
  <si>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</si>
  <si>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</si>
  <si>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</si>
  <si>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</si>
  <si>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</si>
  <si>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</si>
  <si>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</si>
  <si>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</si>
  <si>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</si>
  <si>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</si>
  <si>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</si>
  <si>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</si>
  <si>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</si>
  <si>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</si>
  <si>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</si>
  <si>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</si>
  <si>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</si>
  <si>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</si>
  <si>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</si>
  <si>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</si>
  <si>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</si>
  <si>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</si>
  <si>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</si>
  <si>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</si>
  <si>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</si>
  <si>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</si>
  <si>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</si>
  <si>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</si>
  <si>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</si>
  <si>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</si>
  <si>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</si>
  <si>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</si>
  <si>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</si>
  <si>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</si>
  <si>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</si>
  <si>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</si>
  <si>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</si>
  <si>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</si>
  <si>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</si>
  <si>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</si>
  <si>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</si>
  <si>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</si>
  <si>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</si>
  <si>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</si>
  <si>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</si>
  <si>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</si>
  <si>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</si>
  <si>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</si>
  <si>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</si>
  <si>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</si>
  <si>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</si>
  <si>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</si>
  <si>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</si>
  <si>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</si>
  <si>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</si>
  <si>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</si>
  <si>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</si>
  <si>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</si>
  <si>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</si>
  <si>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</si>
  <si>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</si>
  <si>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</si>
  <si>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</si>
  <si>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</si>
  <si>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</si>
  <si>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</si>
  <si>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</si>
  <si>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</si>
  <si>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</si>
  <si>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282073</t>
  </si>
  <si>
    <t>46</t>
  </si>
  <si>
    <t>02</t>
  </si>
  <si>
    <t>0</t>
  </si>
  <si>
    <t>000</t>
  </si>
  <si>
    <t>兵庫県　伊丹市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</si>
  <si>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</si>
  <si>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</si>
  <si>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</si>
  <si>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</si>
  <si>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</si>
  <si>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</si>
  <si>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</si>
  <si>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</si>
  <si>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</si>
  <si>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</si>
  <si>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①経常収支比率は、単年度の収支が黒字であることを示す100%を上回り、類似団体平均値と比較しても上回っているので経営状況は健全な水準にあるといえます。
　③流動比率は、必要とされる100%を大きく上回っており、類似団体平均値と比較しても上回っているので経営状況は健全な水準であるといえます。
　④企業債残高対給水収益比率は、減少傾向にあり、類似団体平均値と比較しても低い値となっていますが、今後も計画的な企業債発行と償還で現在の水準を維持する必要があります。
　⑤料金回収率は、100%を上回っており、類似団体平均値と比較しても高い水準にあります。
　⑥給水原価は、経営の効率化・健全化に向けた取り組みを継続的に実施してきたこともあり、類似団体平均値と比較して低い水準にあります。
　⑦施設利用率は、類似団体と比べて低い水準であることから、施設のダウンサイジング等、施設の最適化に取り組んでいく必要があります。
　⑧契約率は類似団体平均値と比較して上回っているものの、今後も減少傾向が見込まれることから、施設の最適化に取り組んでいく必要があります。</t>
    <phoneticPr fontId="5"/>
  </si>
  <si>
    <t>①有形固定資産減価償却率は、平成29年度から減少傾向にありますが、類似団体と比較して高い水準にあります。
　②管路経年化率は、平成28年度に91.65%と大きく増加しており、管路の更新の必要性が高まっています。
　③管路更新率は、類似団体平均値と比較して大きく上回っていますが、管路経年化率は依然として高い水準にあることから、今後も実使用年数を考慮した計画的な管路更新を行っていく必要があります。</t>
    <phoneticPr fontId="5"/>
  </si>
  <si>
    <r>
      <t>　当市の給水事業所は近年、減少傾向にあり、今後も減少することが予測されます。
　また、給水量についても、効率的水使用の徹底や事業の縮小及び工場の集約化等により、今後も減少することが予想されます。
　</t>
    </r>
    <r>
      <rPr>
        <sz val="11"/>
        <rFont val="ＭＳ ゴシック"/>
        <family val="3"/>
        <charset val="128"/>
      </rPr>
      <t>その中で、管路の経年化率は減少傾向にあり、法定耐用年数を超過した管路は減少してきていますが、今後も、多額の更新費用が必要となり、厳しい経営環境が続くと考えられます。</t>
    </r>
    <r>
      <rPr>
        <sz val="11"/>
        <color theme="1"/>
        <rFont val="ＭＳ ゴシック"/>
        <family val="3"/>
        <charset val="128"/>
      </rPr>
      <t xml:space="preserve">
　これらに対応し、健全性を維持し、将来にわたって安定的に事業を継続していくため、引き続き経営戦略に基づいた計画的な施設の耐震化・更新改良に努めていきます。</t>
    </r>
    <rPh sb="101" eb="102">
      <t>ナカ</t>
    </rPh>
    <rPh sb="112" eb="114">
      <t>ゲンショウ</t>
    </rPh>
    <rPh sb="134" eb="13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</si>
</sst>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71.33</c:v>
                </c:pt>
                <c:pt idx="1">
                  <c:v>66.34</c:v>
                </c:pt>
                <c:pt idx="2">
                  <c:v>65.56</c:v>
                </c:pt>
                <c:pt idx="3">
                  <c:v>62.7</c:v>
                </c:pt>
                <c:pt idx="4">
                  <c:v>62.86</c:v>
                </c:pt>
              </c:numCache>
            </c:numRef>
          </c:val>
          <c:extLst>
            <c:ext xmlns:c16="http://schemas.microsoft.com/office/drawing/2014/chart" uri="{C3380CC4-5D6E-409C-BE32-E72D297353CC}">
              <c16:uniqueId val="{00000000-A79B-4B6C-8B1A-F8BF982764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A79B-4B6C-8B1A-F8BF982764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9F-4814-89D7-7C23BF278E7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DC9F-4814-89D7-7C23BF278E7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121.28</c:v>
                </c:pt>
                <c:pt idx="1">
                  <c:v>123.58</c:v>
                </c:pt>
                <c:pt idx="2">
                  <c:v>128.63</c:v>
                </c:pt>
                <c:pt idx="3">
                  <c:v>136.77000000000001</c:v>
                </c:pt>
                <c:pt idx="4">
                  <c:v>143.01</c:v>
                </c:pt>
              </c:numCache>
            </c:numRef>
          </c:val>
          <c:extLst>
            <c:ext xmlns:c16="http://schemas.microsoft.com/office/drawing/2014/chart" uri="{C3380CC4-5D6E-409C-BE32-E72D297353CC}">
              <c16:uniqueId val="{00000000-B0CF-41F9-81BD-2DB640C958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B0CF-41F9-81BD-2DB640C958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91.65</c:v>
                </c:pt>
                <c:pt idx="1">
                  <c:v>89.28</c:v>
                </c:pt>
                <c:pt idx="2">
                  <c:v>89.43</c:v>
                </c:pt>
                <c:pt idx="3">
                  <c:v>84.16</c:v>
                </c:pt>
                <c:pt idx="4">
                  <c:v>82.79</c:v>
                </c:pt>
              </c:numCache>
            </c:numRef>
          </c:val>
          <c:extLst>
            <c:ext xmlns:c16="http://schemas.microsoft.com/office/drawing/2014/chart" uri="{C3380CC4-5D6E-409C-BE32-E72D297353CC}">
              <c16:uniqueId val="{00000000-A0C1-4B9B-882F-CDC12A7FF2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A0C1-4B9B-882F-CDC12A7FF2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0.7</c:v>
                </c:pt>
                <c:pt idx="1">
                  <c:v>3.79</c:v>
                </c:pt>
                <c:pt idx="2">
                  <c:v>0.59</c:v>
                </c:pt>
                <c:pt idx="3">
                  <c:v>5.59</c:v>
                </c:pt>
                <c:pt idx="4">
                  <c:v>1.63</c:v>
                </c:pt>
              </c:numCache>
            </c:numRef>
          </c:val>
          <c:extLst>
            <c:ext xmlns:c16="http://schemas.microsoft.com/office/drawing/2014/chart" uri="{C3380CC4-5D6E-409C-BE32-E72D297353CC}">
              <c16:uniqueId val="{00000000-F820-484A-8C51-411A4188DE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F820-484A-8C51-411A4188DE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1273.74</c:v>
                </c:pt>
                <c:pt idx="1">
                  <c:v>969.84</c:v>
                </c:pt>
                <c:pt idx="2">
                  <c:v>956.61</c:v>
                </c:pt>
                <c:pt idx="3">
                  <c:v>1600.83</c:v>
                </c:pt>
                <c:pt idx="4">
                  <c:v>1482.88</c:v>
                </c:pt>
              </c:numCache>
            </c:numRef>
          </c:val>
          <c:extLst>
            <c:ext xmlns:c16="http://schemas.microsoft.com/office/drawing/2014/chart" uri="{C3380CC4-5D6E-409C-BE32-E72D297353CC}">
              <c16:uniqueId val="{00000000-1A2E-4744-88F1-31F9CF29D4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1A2E-4744-88F1-31F9CF29D4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143.91999999999999</c:v>
                </c:pt>
                <c:pt idx="1">
                  <c:v>152.69999999999999</c:v>
                </c:pt>
                <c:pt idx="2">
                  <c:v>144.93</c:v>
                </c:pt>
                <c:pt idx="3">
                  <c:v>135.72</c:v>
                </c:pt>
                <c:pt idx="4">
                  <c:v>128.83000000000001</c:v>
                </c:pt>
              </c:numCache>
            </c:numRef>
          </c:val>
          <c:extLst>
            <c:ext xmlns:c16="http://schemas.microsoft.com/office/drawing/2014/chart" uri="{C3380CC4-5D6E-409C-BE32-E72D297353CC}">
              <c16:uniqueId val="{00000000-99C9-4323-992B-E5756E00C7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99C9-4323-992B-E5756E00C7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123.19</c:v>
                </c:pt>
                <c:pt idx="1">
                  <c:v>125.78</c:v>
                </c:pt>
                <c:pt idx="2">
                  <c:v>131.12</c:v>
                </c:pt>
                <c:pt idx="3">
                  <c:v>138.9</c:v>
                </c:pt>
                <c:pt idx="4">
                  <c:v>146.56</c:v>
                </c:pt>
              </c:numCache>
            </c:numRef>
          </c:val>
          <c:extLst>
            <c:ext xmlns:c16="http://schemas.microsoft.com/office/drawing/2014/chart" uri="{C3380CC4-5D6E-409C-BE32-E72D297353CC}">
              <c16:uniqueId val="{00000000-E67A-4FCC-A094-17D52FD139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E67A-4FCC-A094-17D52FD139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22.84</c:v>
                </c:pt>
                <c:pt idx="1">
                  <c:v>22.25</c:v>
                </c:pt>
                <c:pt idx="2">
                  <c:v>21.37</c:v>
                </c:pt>
                <c:pt idx="3">
                  <c:v>20.16</c:v>
                </c:pt>
                <c:pt idx="4">
                  <c:v>19.04</c:v>
                </c:pt>
              </c:numCache>
            </c:numRef>
          </c:val>
          <c:extLst>
            <c:ext xmlns:c16="http://schemas.microsoft.com/office/drawing/2014/chart" uri="{C3380CC4-5D6E-409C-BE32-E72D297353CC}">
              <c16:uniqueId val="{00000000-F0CB-4DD9-8E4E-40F5CE74A9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F0CB-4DD9-8E4E-40F5CE74A9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32.06</c:v>
                </c:pt>
                <c:pt idx="1">
                  <c:v>30.63</c:v>
                </c:pt>
                <c:pt idx="2">
                  <c:v>30.32</c:v>
                </c:pt>
                <c:pt idx="3">
                  <c:v>30.05</c:v>
                </c:pt>
                <c:pt idx="4">
                  <c:v>29.9</c:v>
                </c:pt>
              </c:numCache>
            </c:numRef>
          </c:val>
          <c:extLst>
            <c:ext xmlns:c16="http://schemas.microsoft.com/office/drawing/2014/chart" uri="{C3380CC4-5D6E-409C-BE32-E72D297353CC}">
              <c16:uniqueId val="{00000000-14F3-4BE7-BDDF-9234B5058AB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14F3-4BE7-BDDF-9234B5058AB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63.53</c:v>
                </c:pt>
                <c:pt idx="1">
                  <c:v>63.12</c:v>
                </c:pt>
                <c:pt idx="2">
                  <c:v>63.12</c:v>
                </c:pt>
                <c:pt idx="3">
                  <c:v>63.12</c:v>
                </c:pt>
                <c:pt idx="4">
                  <c:v>63.12</c:v>
                </c:pt>
              </c:numCache>
            </c:numRef>
          </c:val>
          <c:extLst>
            <c:ext xmlns:c16="http://schemas.microsoft.com/office/drawing/2014/chart" uri="{C3380CC4-5D6E-409C-BE32-E72D297353CC}">
              <c16:uniqueId val="{00000000-809E-42C9-851B-F2F635ED049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809E-42C9-851B-F2F635ED049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5" zoomScaleNormal="85"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兵庫県　伊丹市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50000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中規模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14952</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86</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29</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31562</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121.28</v>
      </c>
      <c r="Y32" s="107"/>
      <c r="Z32" s="107"/>
      <c r="AA32" s="107"/>
      <c r="AB32" s="107"/>
      <c r="AC32" s="107"/>
      <c r="AD32" s="107"/>
      <c r="AE32" s="107"/>
      <c r="AF32" s="107"/>
      <c r="AG32" s="107"/>
      <c r="AH32" s="107"/>
      <c r="AI32" s="107"/>
      <c r="AJ32" s="107"/>
      <c r="AK32" s="107"/>
      <c r="AL32" s="107"/>
      <c r="AM32" s="107"/>
      <c r="AN32" s="107"/>
      <c r="AO32" s="107"/>
      <c r="AP32" s="107"/>
      <c r="AQ32" s="108"/>
      <c r="AR32" s="106">
        <f>データ!U6</f>
        <v>123.58</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128.63</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136.77000000000001</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143.01</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1273.74</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969.84</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956.61</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1600.83</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1482.88</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143.91999999999999</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152.69999999999999</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144.93</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135.72</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128.83000000000001</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116.37</v>
      </c>
      <c r="Y33" s="107"/>
      <c r="Z33" s="107"/>
      <c r="AA33" s="107"/>
      <c r="AB33" s="107"/>
      <c r="AC33" s="107"/>
      <c r="AD33" s="107"/>
      <c r="AE33" s="107"/>
      <c r="AF33" s="107"/>
      <c r="AG33" s="107"/>
      <c r="AH33" s="107"/>
      <c r="AI33" s="107"/>
      <c r="AJ33" s="107"/>
      <c r="AK33" s="107"/>
      <c r="AL33" s="107"/>
      <c r="AM33" s="107"/>
      <c r="AN33" s="107"/>
      <c r="AO33" s="107"/>
      <c r="AP33" s="107"/>
      <c r="AQ33" s="108"/>
      <c r="AR33" s="106">
        <f>データ!Z6</f>
        <v>117.28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116.96</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117.47</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115.38</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52.25</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53.3</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50.25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51.91</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53.86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551.42999999999995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687.99</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655.75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578.19000000000005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638.35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216.41</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208.47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193.85</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204.31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214.2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123.19</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125.78</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131.12</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138.9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146.56</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22.84</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22.25</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21.37</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20.16</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19.04</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32.06</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30.63</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30.32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30.05</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29.9</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63.53</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63.12</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63.12</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63.12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63.12</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105.24</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105.71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105.06</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106.98</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103.06</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26.03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25.98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26.84</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26.08</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26.92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40.69</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40.67</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40.89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41.59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40.29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62.7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62.59</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61.76</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62.75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61.99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71.33</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66.34</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65.56</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62.7</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62.86</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91.65</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89.28</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89.43</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84.16</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82.79</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0.7</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3.79</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0.59</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5.59</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1.63</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55.39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55.25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57.11</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57.57</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57.63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43.33</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44.05</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51.87</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52.33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0.52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0.28000000000000003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0.77</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0.24</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vQXrf69rgx3GrJIYJKmL8FLZXYWhC4ScQ/LvlXaQzVG6kG0csLV3lqaDFK9ZfUz5aONTbhgYPNJ3fB2LXwZBcg==" saltValue="y8KyGDSUj3dTYerGGB4NI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121.28</v>
      </c>
      <c r="U6" s="52">
        <f>U7</f>
        <v>123.58</v>
      </c>
      <c r="V6" s="52">
        <f>V7</f>
        <v>128.63</v>
      </c>
      <c r="W6" s="52">
        <f>W7</f>
        <v>136.77000000000001</v>
      </c>
      <c r="X6" s="52">
        <f t="shared" si="3"/>
        <v>143.01</v>
      </c>
      <c r="Y6" s="52">
        <f t="shared" si="3"/>
        <v>116.37</v>
      </c>
      <c r="Z6" s="52">
        <f t="shared" si="3"/>
        <v>117.28</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51.91</v>
      </c>
      <c r="AN6" s="52">
        <f t="shared" si="3"/>
        <v>53.86</v>
      </c>
      <c r="AO6" s="50" t="str">
        <f>IF(AO7="-","【-】","【"&amp;SUBSTITUTE(TEXT(AO7,"#,##0.00"),"-","△")&amp;"】")</f>
        <v>【19.58】</v>
      </c>
      <c r="AP6" s="52">
        <f t="shared" si="3"/>
        <v>1273.74</v>
      </c>
      <c r="AQ6" s="52">
        <f>AQ7</f>
        <v>969.84</v>
      </c>
      <c r="AR6" s="52">
        <f>AR7</f>
        <v>956.61</v>
      </c>
      <c r="AS6" s="52">
        <f>AS7</f>
        <v>1600.83</v>
      </c>
      <c r="AT6" s="52">
        <f t="shared" si="3"/>
        <v>1482.88</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143.91999999999999</v>
      </c>
      <c r="BB6" s="52">
        <f>BB7</f>
        <v>152.69999999999999</v>
      </c>
      <c r="BC6" s="52">
        <f>BC7</f>
        <v>144.93</v>
      </c>
      <c r="BD6" s="52">
        <f>BD7</f>
        <v>135.72</v>
      </c>
      <c r="BE6" s="52">
        <f t="shared" si="3"/>
        <v>128.83000000000001</v>
      </c>
      <c r="BF6" s="52">
        <f t="shared" si="3"/>
        <v>216.41</v>
      </c>
      <c r="BG6" s="52">
        <f t="shared" si="3"/>
        <v>208.47</v>
      </c>
      <c r="BH6" s="52">
        <f t="shared" si="3"/>
        <v>193.85</v>
      </c>
      <c r="BI6" s="52">
        <f t="shared" si="3"/>
        <v>204.31</v>
      </c>
      <c r="BJ6" s="52">
        <f t="shared" si="3"/>
        <v>214.2</v>
      </c>
      <c r="BK6" s="50" t="str">
        <f>IF(BK7="-","【-】","【"&amp;SUBSTITUTE(TEXT(BK7,"#,##0.00"),"-","△")&amp;"】")</f>
        <v>【238.21】</v>
      </c>
      <c r="BL6" s="52">
        <f t="shared" si="3"/>
        <v>123.19</v>
      </c>
      <c r="BM6" s="52">
        <f>BM7</f>
        <v>125.78</v>
      </c>
      <c r="BN6" s="52">
        <f>BN7</f>
        <v>131.12</v>
      </c>
      <c r="BO6" s="52">
        <f>BO7</f>
        <v>138.9</v>
      </c>
      <c r="BP6" s="52">
        <f t="shared" si="3"/>
        <v>146.56</v>
      </c>
      <c r="BQ6" s="52">
        <f t="shared" si="3"/>
        <v>105.24</v>
      </c>
      <c r="BR6" s="52">
        <f t="shared" si="3"/>
        <v>105.71</v>
      </c>
      <c r="BS6" s="52">
        <f t="shared" si="3"/>
        <v>105.06</v>
      </c>
      <c r="BT6" s="52">
        <f t="shared" si="3"/>
        <v>106.98</v>
      </c>
      <c r="BU6" s="52">
        <f t="shared" si="3"/>
        <v>103.06</v>
      </c>
      <c r="BV6" s="50" t="str">
        <f>IF(BV7="-","【-】","【"&amp;SUBSTITUTE(TEXT(BV7,"#,##0.00"),"-","△")&amp;"】")</f>
        <v>【113.30】</v>
      </c>
      <c r="BW6" s="52">
        <f t="shared" si="3"/>
        <v>22.84</v>
      </c>
      <c r="BX6" s="52">
        <f>BX7</f>
        <v>22.25</v>
      </c>
      <c r="BY6" s="52">
        <f>BY7</f>
        <v>21.37</v>
      </c>
      <c r="BZ6" s="52">
        <f>BZ7</f>
        <v>20.16</v>
      </c>
      <c r="CA6" s="52">
        <f t="shared" si="3"/>
        <v>19.04</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32.06</v>
      </c>
      <c r="CI6" s="52">
        <f>CI7</f>
        <v>30.63</v>
      </c>
      <c r="CJ6" s="52">
        <f>CJ7</f>
        <v>30.32</v>
      </c>
      <c r="CK6" s="52">
        <f>CK7</f>
        <v>30.05</v>
      </c>
      <c r="CL6" s="52">
        <f t="shared" si="5"/>
        <v>29.9</v>
      </c>
      <c r="CM6" s="52">
        <f t="shared" si="5"/>
        <v>40.69</v>
      </c>
      <c r="CN6" s="52">
        <f t="shared" si="5"/>
        <v>40.67</v>
      </c>
      <c r="CO6" s="52">
        <f t="shared" si="5"/>
        <v>40.89</v>
      </c>
      <c r="CP6" s="52">
        <f t="shared" si="5"/>
        <v>41.59</v>
      </c>
      <c r="CQ6" s="52">
        <f t="shared" si="5"/>
        <v>40.29</v>
      </c>
      <c r="CR6" s="50" t="str">
        <f>IF(CR7="-","【-】","【"&amp;SUBSTITUTE(TEXT(CR7,"#,##0.00"),"-","△")&amp;"】")</f>
        <v>【53.39】</v>
      </c>
      <c r="CS6" s="52">
        <f t="shared" ref="CS6:DB6" si="6">CS7</f>
        <v>63.53</v>
      </c>
      <c r="CT6" s="52">
        <f>CT7</f>
        <v>63.12</v>
      </c>
      <c r="CU6" s="52">
        <f>CU7</f>
        <v>63.12</v>
      </c>
      <c r="CV6" s="52">
        <f>CV7</f>
        <v>63.12</v>
      </c>
      <c r="CW6" s="52">
        <f t="shared" si="6"/>
        <v>63.12</v>
      </c>
      <c r="CX6" s="52">
        <f t="shared" si="6"/>
        <v>62.7</v>
      </c>
      <c r="CY6" s="52">
        <f t="shared" si="6"/>
        <v>62.59</v>
      </c>
      <c r="CZ6" s="52">
        <f t="shared" si="6"/>
        <v>61.76</v>
      </c>
      <c r="DA6" s="52">
        <f t="shared" si="6"/>
        <v>62.75</v>
      </c>
      <c r="DB6" s="52">
        <f t="shared" si="6"/>
        <v>61.99</v>
      </c>
      <c r="DC6" s="50" t="str">
        <f>IF(DC7="-","【-】","【"&amp;SUBSTITUTE(TEXT(DC7,"#,##0.00"),"-","△")&amp;"】")</f>
        <v>【76.89】</v>
      </c>
      <c r="DD6" s="52">
        <f t="shared" ref="DD6:DM6" si="7">DD7</f>
        <v>71.33</v>
      </c>
      <c r="DE6" s="52">
        <f>DE7</f>
        <v>66.34</v>
      </c>
      <c r="DF6" s="52">
        <f>DF7</f>
        <v>65.56</v>
      </c>
      <c r="DG6" s="52">
        <f>DG7</f>
        <v>62.7</v>
      </c>
      <c r="DH6" s="52">
        <f t="shared" si="7"/>
        <v>62.86</v>
      </c>
      <c r="DI6" s="52">
        <f t="shared" si="7"/>
        <v>55.39</v>
      </c>
      <c r="DJ6" s="52">
        <f t="shared" si="7"/>
        <v>55.25</v>
      </c>
      <c r="DK6" s="52">
        <f t="shared" si="7"/>
        <v>57.11</v>
      </c>
      <c r="DL6" s="52">
        <f t="shared" si="7"/>
        <v>57.57</v>
      </c>
      <c r="DM6" s="52">
        <f t="shared" si="7"/>
        <v>57.63</v>
      </c>
      <c r="DN6" s="50" t="str">
        <f>IF(DN7="-","【-】","【"&amp;SUBSTITUTE(TEXT(DN7,"#,##0.00"),"-","△")&amp;"】")</f>
        <v>【59.52】</v>
      </c>
      <c r="DO6" s="52">
        <f t="shared" ref="DO6:DX6" si="8">DO7</f>
        <v>91.65</v>
      </c>
      <c r="DP6" s="52">
        <f>DP7</f>
        <v>89.28</v>
      </c>
      <c r="DQ6" s="52">
        <f>DQ7</f>
        <v>89.43</v>
      </c>
      <c r="DR6" s="52">
        <f>DR7</f>
        <v>84.16</v>
      </c>
      <c r="DS6" s="52">
        <f t="shared" si="8"/>
        <v>82.79</v>
      </c>
      <c r="DT6" s="52">
        <f t="shared" si="8"/>
        <v>43.33</v>
      </c>
      <c r="DU6" s="52">
        <f t="shared" si="8"/>
        <v>44.05</v>
      </c>
      <c r="DV6" s="52">
        <f t="shared" si="8"/>
        <v>51.87</v>
      </c>
      <c r="DW6" s="52">
        <f t="shared" si="8"/>
        <v>52.33</v>
      </c>
      <c r="DX6" s="52">
        <f t="shared" si="8"/>
        <v>52.35</v>
      </c>
      <c r="DY6" s="50" t="str">
        <f>IF(DY7="-","【-】","【"&amp;SUBSTITUTE(TEXT(DY7,"#,##0.00"),"-","△")&amp;"】")</f>
        <v>【49.06】</v>
      </c>
      <c r="DZ6" s="52">
        <f t="shared" ref="DZ6:EI6" si="9">DZ7</f>
        <v>0.7</v>
      </c>
      <c r="EA6" s="52">
        <f>EA7</f>
        <v>3.79</v>
      </c>
      <c r="EB6" s="52">
        <f>EB7</f>
        <v>0.59</v>
      </c>
      <c r="EC6" s="52">
        <f>EC7</f>
        <v>5.59</v>
      </c>
      <c r="ED6" s="52">
        <f t="shared" si="9"/>
        <v>1.63</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50000</v>
      </c>
      <c r="L7" s="54" t="s">
        <v>96</v>
      </c>
      <c r="M7" s="55">
        <v>1</v>
      </c>
      <c r="N7" s="55">
        <v>14952</v>
      </c>
      <c r="O7" s="56" t="s">
        <v>97</v>
      </c>
      <c r="P7" s="56">
        <v>86</v>
      </c>
      <c r="Q7" s="55">
        <v>29</v>
      </c>
      <c r="R7" s="55">
        <v>31562</v>
      </c>
      <c r="S7" s="54" t="s">
        <v>98</v>
      </c>
      <c r="T7" s="57">
        <v>121.28</v>
      </c>
      <c r="U7" s="57">
        <v>123.58</v>
      </c>
      <c r="V7" s="57">
        <v>128.63</v>
      </c>
      <c r="W7" s="57">
        <v>136.77000000000001</v>
      </c>
      <c r="X7" s="57">
        <v>143.01</v>
      </c>
      <c r="Y7" s="57">
        <v>116.37</v>
      </c>
      <c r="Z7" s="57">
        <v>117.28</v>
      </c>
      <c r="AA7" s="57">
        <v>116.96</v>
      </c>
      <c r="AB7" s="57">
        <v>117.47</v>
      </c>
      <c r="AC7" s="58">
        <v>115.38</v>
      </c>
      <c r="AD7" s="57">
        <v>118.49</v>
      </c>
      <c r="AE7" s="57">
        <v>0</v>
      </c>
      <c r="AF7" s="57">
        <v>0</v>
      </c>
      <c r="AG7" s="57">
        <v>0</v>
      </c>
      <c r="AH7" s="57">
        <v>0</v>
      </c>
      <c r="AI7" s="57">
        <v>0</v>
      </c>
      <c r="AJ7" s="57">
        <v>52.25</v>
      </c>
      <c r="AK7" s="57">
        <v>53.3</v>
      </c>
      <c r="AL7" s="57">
        <v>50.25</v>
      </c>
      <c r="AM7" s="57">
        <v>51.91</v>
      </c>
      <c r="AN7" s="57">
        <v>53.86</v>
      </c>
      <c r="AO7" s="57">
        <v>19.579999999999998</v>
      </c>
      <c r="AP7" s="57">
        <v>1273.74</v>
      </c>
      <c r="AQ7" s="57">
        <v>969.84</v>
      </c>
      <c r="AR7" s="57">
        <v>956.61</v>
      </c>
      <c r="AS7" s="57">
        <v>1600.83</v>
      </c>
      <c r="AT7" s="57">
        <v>1482.88</v>
      </c>
      <c r="AU7" s="57">
        <v>551.42999999999995</v>
      </c>
      <c r="AV7" s="57">
        <v>687.99</v>
      </c>
      <c r="AW7" s="57">
        <v>655.75</v>
      </c>
      <c r="AX7" s="57">
        <v>578.19000000000005</v>
      </c>
      <c r="AY7" s="57">
        <v>638.35</v>
      </c>
      <c r="AZ7" s="57">
        <v>436.32</v>
      </c>
      <c r="BA7" s="57">
        <v>143.91999999999999</v>
      </c>
      <c r="BB7" s="57">
        <v>152.69999999999999</v>
      </c>
      <c r="BC7" s="57">
        <v>144.93</v>
      </c>
      <c r="BD7" s="57">
        <v>135.72</v>
      </c>
      <c r="BE7" s="57">
        <v>128.83000000000001</v>
      </c>
      <c r="BF7" s="57">
        <v>216.41</v>
      </c>
      <c r="BG7" s="57">
        <v>208.47</v>
      </c>
      <c r="BH7" s="57">
        <v>193.85</v>
      </c>
      <c r="BI7" s="57">
        <v>204.31</v>
      </c>
      <c r="BJ7" s="57">
        <v>214.2</v>
      </c>
      <c r="BK7" s="57">
        <v>238.21</v>
      </c>
      <c r="BL7" s="57">
        <v>123.19</v>
      </c>
      <c r="BM7" s="57">
        <v>125.78</v>
      </c>
      <c r="BN7" s="57">
        <v>131.12</v>
      </c>
      <c r="BO7" s="57">
        <v>138.9</v>
      </c>
      <c r="BP7" s="57">
        <v>146.56</v>
      </c>
      <c r="BQ7" s="57">
        <v>105.24</v>
      </c>
      <c r="BR7" s="57">
        <v>105.71</v>
      </c>
      <c r="BS7" s="57">
        <v>105.06</v>
      </c>
      <c r="BT7" s="57">
        <v>106.98</v>
      </c>
      <c r="BU7" s="57">
        <v>103.06</v>
      </c>
      <c r="BV7" s="57">
        <v>113.3</v>
      </c>
      <c r="BW7" s="57">
        <v>22.84</v>
      </c>
      <c r="BX7" s="57">
        <v>22.25</v>
      </c>
      <c r="BY7" s="57">
        <v>21.37</v>
      </c>
      <c r="BZ7" s="57">
        <v>20.16</v>
      </c>
      <c r="CA7" s="57">
        <v>19.04</v>
      </c>
      <c r="CB7" s="57">
        <v>26.03</v>
      </c>
      <c r="CC7" s="57">
        <v>25.98</v>
      </c>
      <c r="CD7" s="57">
        <v>26.84</v>
      </c>
      <c r="CE7" s="57">
        <v>26.08</v>
      </c>
      <c r="CF7" s="57">
        <v>26.92</v>
      </c>
      <c r="CG7" s="57">
        <v>18.87</v>
      </c>
      <c r="CH7" s="57">
        <v>32.06</v>
      </c>
      <c r="CI7" s="57">
        <v>30.63</v>
      </c>
      <c r="CJ7" s="57">
        <v>30.32</v>
      </c>
      <c r="CK7" s="57">
        <v>30.05</v>
      </c>
      <c r="CL7" s="57">
        <v>29.9</v>
      </c>
      <c r="CM7" s="57">
        <v>40.69</v>
      </c>
      <c r="CN7" s="57">
        <v>40.67</v>
      </c>
      <c r="CO7" s="57">
        <v>40.89</v>
      </c>
      <c r="CP7" s="57">
        <v>41.59</v>
      </c>
      <c r="CQ7" s="57">
        <v>40.29</v>
      </c>
      <c r="CR7" s="57">
        <v>53.39</v>
      </c>
      <c r="CS7" s="57">
        <v>63.53</v>
      </c>
      <c r="CT7" s="57">
        <v>63.12</v>
      </c>
      <c r="CU7" s="57">
        <v>63.12</v>
      </c>
      <c r="CV7" s="57">
        <v>63.12</v>
      </c>
      <c r="CW7" s="57">
        <v>63.12</v>
      </c>
      <c r="CX7" s="57">
        <v>62.7</v>
      </c>
      <c r="CY7" s="57">
        <v>62.59</v>
      </c>
      <c r="CZ7" s="57">
        <v>61.76</v>
      </c>
      <c r="DA7" s="57">
        <v>62.75</v>
      </c>
      <c r="DB7" s="57">
        <v>61.99</v>
      </c>
      <c r="DC7" s="57">
        <v>76.89</v>
      </c>
      <c r="DD7" s="57">
        <v>71.33</v>
      </c>
      <c r="DE7" s="57">
        <v>66.34</v>
      </c>
      <c r="DF7" s="57">
        <v>65.56</v>
      </c>
      <c r="DG7" s="57">
        <v>62.7</v>
      </c>
      <c r="DH7" s="57">
        <v>62.86</v>
      </c>
      <c r="DI7" s="57">
        <v>55.39</v>
      </c>
      <c r="DJ7" s="57">
        <v>55.25</v>
      </c>
      <c r="DK7" s="57">
        <v>57.11</v>
      </c>
      <c r="DL7" s="57">
        <v>57.57</v>
      </c>
      <c r="DM7" s="57">
        <v>57.63</v>
      </c>
      <c r="DN7" s="57">
        <v>59.52</v>
      </c>
      <c r="DO7" s="57">
        <v>91.65</v>
      </c>
      <c r="DP7" s="57">
        <v>89.28</v>
      </c>
      <c r="DQ7" s="57">
        <v>89.43</v>
      </c>
      <c r="DR7" s="57">
        <v>84.16</v>
      </c>
      <c r="DS7" s="57">
        <v>82.79</v>
      </c>
      <c r="DT7" s="57">
        <v>43.33</v>
      </c>
      <c r="DU7" s="57">
        <v>44.05</v>
      </c>
      <c r="DV7" s="57">
        <v>51.87</v>
      </c>
      <c r="DW7" s="57">
        <v>52.33</v>
      </c>
      <c r="DX7" s="57">
        <v>52.35</v>
      </c>
      <c r="DY7" s="57">
        <v>49.06</v>
      </c>
      <c r="DZ7" s="57">
        <v>0.7</v>
      </c>
      <c r="EA7" s="57">
        <v>3.79</v>
      </c>
      <c r="EB7" s="57">
        <v>0.59</v>
      </c>
      <c r="EC7" s="57">
        <v>5.59</v>
      </c>
      <c r="ED7" s="57">
        <v>1.63</v>
      </c>
      <c r="EE7" s="57">
        <v>0.52</v>
      </c>
      <c r="EF7" s="57">
        <v>1.3</v>
      </c>
      <c r="EG7" s="57">
        <v>0.28000000000000003</v>
      </c>
      <c r="EH7" s="57">
        <v>0.77</v>
      </c>
      <c r="EI7" s="57">
        <v>0.24</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121.28</v>
      </c>
      <c r="V11" s="65">
        <f>IF(U6="-",NA(),U6)</f>
        <v>123.58</v>
      </c>
      <c r="W11" s="65">
        <f>IF(V6="-",NA(),V6)</f>
        <v>128.63</v>
      </c>
      <c r="X11" s="65">
        <f>IF(W6="-",NA(),W6)</f>
        <v>136.77000000000001</v>
      </c>
      <c r="Y11" s="65">
        <f>IF(X6="-",NA(),X6)</f>
        <v>143.01</v>
      </c>
      <c r="AE11" s="64" t="s">
        <v>23</v>
      </c>
      <c r="AF11" s="65">
        <f>IF(AE6="-",NA(),AE6)</f>
        <v>0</v>
      </c>
      <c r="AG11" s="65">
        <f>IF(AF6="-",NA(),AF6)</f>
        <v>0</v>
      </c>
      <c r="AH11" s="65">
        <f>IF(AG6="-",NA(),AG6)</f>
        <v>0</v>
      </c>
      <c r="AI11" s="65">
        <f>IF(AH6="-",NA(),AH6)</f>
        <v>0</v>
      </c>
      <c r="AJ11" s="65">
        <f>IF(AI6="-",NA(),AI6)</f>
        <v>0</v>
      </c>
      <c r="AP11" s="64" t="s">
        <v>23</v>
      </c>
      <c r="AQ11" s="65">
        <f>IF(AP6="-",NA(),AP6)</f>
        <v>1273.74</v>
      </c>
      <c r="AR11" s="65">
        <f>IF(AQ6="-",NA(),AQ6)</f>
        <v>969.84</v>
      </c>
      <c r="AS11" s="65">
        <f>IF(AR6="-",NA(),AR6)</f>
        <v>956.61</v>
      </c>
      <c r="AT11" s="65">
        <f>IF(AS6="-",NA(),AS6)</f>
        <v>1600.83</v>
      </c>
      <c r="AU11" s="65">
        <f>IF(AT6="-",NA(),AT6)</f>
        <v>1482.88</v>
      </c>
      <c r="BA11" s="64" t="s">
        <v>23</v>
      </c>
      <c r="BB11" s="65">
        <f>IF(BA6="-",NA(),BA6)</f>
        <v>143.91999999999999</v>
      </c>
      <c r="BC11" s="65">
        <f>IF(BB6="-",NA(),BB6)</f>
        <v>152.69999999999999</v>
      </c>
      <c r="BD11" s="65">
        <f>IF(BC6="-",NA(),BC6)</f>
        <v>144.93</v>
      </c>
      <c r="BE11" s="65">
        <f>IF(BD6="-",NA(),BD6)</f>
        <v>135.72</v>
      </c>
      <c r="BF11" s="65">
        <f>IF(BE6="-",NA(),BE6)</f>
        <v>128.83000000000001</v>
      </c>
      <c r="BL11" s="64" t="s">
        <v>23</v>
      </c>
      <c r="BM11" s="65">
        <f>IF(BL6="-",NA(),BL6)</f>
        <v>123.19</v>
      </c>
      <c r="BN11" s="65">
        <f>IF(BM6="-",NA(),BM6)</f>
        <v>125.78</v>
      </c>
      <c r="BO11" s="65">
        <f>IF(BN6="-",NA(),BN6)</f>
        <v>131.12</v>
      </c>
      <c r="BP11" s="65">
        <f>IF(BO6="-",NA(),BO6)</f>
        <v>138.9</v>
      </c>
      <c r="BQ11" s="65">
        <f>IF(BP6="-",NA(),BP6)</f>
        <v>146.56</v>
      </c>
      <c r="BW11" s="64" t="s">
        <v>23</v>
      </c>
      <c r="BX11" s="65">
        <f>IF(BW6="-",NA(),BW6)</f>
        <v>22.84</v>
      </c>
      <c r="BY11" s="65">
        <f>IF(BX6="-",NA(),BX6)</f>
        <v>22.25</v>
      </c>
      <c r="BZ11" s="65">
        <f>IF(BY6="-",NA(),BY6)</f>
        <v>21.37</v>
      </c>
      <c r="CA11" s="65">
        <f>IF(BZ6="-",NA(),BZ6)</f>
        <v>20.16</v>
      </c>
      <c r="CB11" s="65">
        <f>IF(CA6="-",NA(),CA6)</f>
        <v>19.04</v>
      </c>
      <c r="CH11" s="64" t="s">
        <v>23</v>
      </c>
      <c r="CI11" s="65">
        <f>IF(CH6="-",NA(),CH6)</f>
        <v>32.06</v>
      </c>
      <c r="CJ11" s="65">
        <f>IF(CI6="-",NA(),CI6)</f>
        <v>30.63</v>
      </c>
      <c r="CK11" s="65">
        <f>IF(CJ6="-",NA(),CJ6)</f>
        <v>30.32</v>
      </c>
      <c r="CL11" s="65">
        <f>IF(CK6="-",NA(),CK6)</f>
        <v>30.05</v>
      </c>
      <c r="CM11" s="65">
        <f>IF(CL6="-",NA(),CL6)</f>
        <v>29.9</v>
      </c>
      <c r="CS11" s="64" t="s">
        <v>23</v>
      </c>
      <c r="CT11" s="65">
        <f>IF(CS6="-",NA(),CS6)</f>
        <v>63.53</v>
      </c>
      <c r="CU11" s="65">
        <f>IF(CT6="-",NA(),CT6)</f>
        <v>63.12</v>
      </c>
      <c r="CV11" s="65">
        <f>IF(CU6="-",NA(),CU6)</f>
        <v>63.12</v>
      </c>
      <c r="CW11" s="65">
        <f>IF(CV6="-",NA(),CV6)</f>
        <v>63.12</v>
      </c>
      <c r="CX11" s="65">
        <f>IF(CW6="-",NA(),CW6)</f>
        <v>63.12</v>
      </c>
      <c r="DD11" s="64" t="s">
        <v>23</v>
      </c>
      <c r="DE11" s="65">
        <f>IF(DD6="-",NA(),DD6)</f>
        <v>71.33</v>
      </c>
      <c r="DF11" s="65">
        <f>IF(DE6="-",NA(),DE6)</f>
        <v>66.34</v>
      </c>
      <c r="DG11" s="65">
        <f>IF(DF6="-",NA(),DF6)</f>
        <v>65.56</v>
      </c>
      <c r="DH11" s="65">
        <f>IF(DG6="-",NA(),DG6)</f>
        <v>62.7</v>
      </c>
      <c r="DI11" s="65">
        <f>IF(DH6="-",NA(),DH6)</f>
        <v>62.86</v>
      </c>
      <c r="DO11" s="64" t="s">
        <v>23</v>
      </c>
      <c r="DP11" s="65">
        <f>IF(DO6="-",NA(),DO6)</f>
        <v>91.65</v>
      </c>
      <c r="DQ11" s="65">
        <f>IF(DP6="-",NA(),DP6)</f>
        <v>89.28</v>
      </c>
      <c r="DR11" s="65">
        <f>IF(DQ6="-",NA(),DQ6)</f>
        <v>89.43</v>
      </c>
      <c r="DS11" s="65">
        <f>IF(DR6="-",NA(),DR6)</f>
        <v>84.16</v>
      </c>
      <c r="DT11" s="65">
        <f>IF(DS6="-",NA(),DS6)</f>
        <v>82.79</v>
      </c>
      <c r="DZ11" s="64" t="s">
        <v>23</v>
      </c>
      <c r="EA11" s="65">
        <f>IF(DZ6="-",NA(),DZ6)</f>
        <v>0.7</v>
      </c>
      <c r="EB11" s="65">
        <f>IF(EA6="-",NA(),EA6)</f>
        <v>3.79</v>
      </c>
      <c r="EC11" s="65">
        <f>IF(EB6="-",NA(),EB6)</f>
        <v>0.59</v>
      </c>
      <c r="ED11" s="65">
        <f>IF(EC6="-",NA(),EC6)</f>
        <v>5.59</v>
      </c>
      <c r="EE11" s="65">
        <f>IF(ED6="-",NA(),ED6)</f>
        <v>1.63</v>
      </c>
    </row>
    <row r="12" spans="1:140" x14ac:dyDescent="0.15">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iUser</cp:lastModifiedBy>
  <cp:lastPrinted>2022-02-10T00:36:51Z</cp:lastPrinted>
  <dcterms:created xsi:type="dcterms:W3CDTF">2021-12-03T08:59:32Z</dcterms:created>
  <dcterms:modified xsi:type="dcterms:W3CDTF">2023-08-08T01:17:03Z</dcterms:modified>
  <cp:category/>
</cp:coreProperties>
</file>